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nhiimpl1-my.sharepoint.com/personal/dcinvit_nhit_co_in/Documents/# OFFICIAL/# InvIT/# Open Procurement Bidding/RFP - Electrical Works Supply Install LMK NEPPL 02042026/ATR 09042026/"/>
    </mc:Choice>
  </mc:AlternateContent>
  <xr:revisionPtr revIDLastSave="4" documentId="8_{746C8470-25B4-4E53-A97D-9D266A859004}" xr6:coauthVersionLast="47" xr6:coauthVersionMax="47" xr10:uidLastSave="{9519F74D-3DBD-4780-AD67-DFC961D9363D}"/>
  <bookViews>
    <workbookView xWindow="-116" yWindow="-116" windowWidth="24917" windowHeight="13410" xr2:uid="{8D8F811D-A19D-0C46-8B07-F0DE3AC5C3FD}"/>
  </bookViews>
  <sheets>
    <sheet name="BOQ" sheetId="2" r:id="rId1"/>
    <sheet name="Measurement" sheetId="1" r:id="rId2"/>
  </sheets>
  <definedNames>
    <definedName name="_xlnm.Print_Area" localSheetId="0">BOQ!$A$1:$I$32</definedName>
    <definedName name="_xlnm.Print_Titles" localSheetId="0">BOQ!$1:$3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H15" i="2" s="1"/>
  <c r="H22" i="2"/>
  <c r="H17" i="2"/>
  <c r="F20" i="2"/>
  <c r="F19" i="2"/>
  <c r="F16" i="2"/>
  <c r="H16" i="2" s="1"/>
  <c r="F14" i="2"/>
  <c r="H14" i="2" s="1"/>
  <c r="H12" i="2" l="1"/>
  <c r="H19" i="2"/>
  <c r="H20" i="2"/>
  <c r="H21" i="2"/>
  <c r="F11" i="2"/>
  <c r="H11" i="2" s="1"/>
  <c r="F13" i="2"/>
  <c r="H13" i="2" s="1"/>
  <c r="F7" i="1"/>
  <c r="G7" i="1"/>
  <c r="E4" i="2" s="1"/>
  <c r="E10" i="2" l="1"/>
  <c r="F10" i="2" s="1"/>
  <c r="H10" i="2" s="1"/>
  <c r="F8" i="2"/>
  <c r="H8" i="2" s="1"/>
  <c r="F9" i="2"/>
  <c r="H9" i="2" s="1"/>
  <c r="E5" i="2"/>
  <c r="F5" i="2" s="1"/>
  <c r="H5" i="2" s="1"/>
  <c r="F4" i="2" l="1"/>
  <c r="H4" i="2" s="1"/>
  <c r="H4" i="1" l="1"/>
  <c r="H5" i="1"/>
  <c r="H6" i="1"/>
  <c r="H3" i="1"/>
  <c r="H7" i="1" l="1"/>
  <c r="E6" i="2"/>
  <c r="F6" i="2" s="1"/>
  <c r="H6" i="2" s="1"/>
  <c r="H23" i="2" s="1"/>
</calcChain>
</file>

<file path=xl/sharedStrings.xml><?xml version="1.0" encoding="utf-8"?>
<sst xmlns="http://schemas.openxmlformats.org/spreadsheetml/2006/main" count="65" uniqueCount="48">
  <si>
    <t>S NO</t>
  </si>
  <si>
    <t>From</t>
  </si>
  <si>
    <t>To</t>
  </si>
  <si>
    <t>Location</t>
  </si>
  <si>
    <t>Fixtures</t>
  </si>
  <si>
    <t>Single Arm (BKT)</t>
  </si>
  <si>
    <t>Double Arm (BKT)</t>
  </si>
  <si>
    <t>Rukhad</t>
  </si>
  <si>
    <t>Kurai</t>
  </si>
  <si>
    <t>Pipariya</t>
  </si>
  <si>
    <t>Khawasa</t>
  </si>
  <si>
    <t>Spacing (M)</t>
  </si>
  <si>
    <t>Sr No.</t>
  </si>
  <si>
    <t>Description</t>
  </si>
  <si>
    <t>Unit</t>
  </si>
  <si>
    <t>Nos</t>
  </si>
  <si>
    <t>Quantity</t>
  </si>
  <si>
    <t>Rate (Rs)</t>
  </si>
  <si>
    <t>Amount (Rs)</t>
  </si>
  <si>
    <t>Remark</t>
  </si>
  <si>
    <t xml:space="preserve">Supply of 2 M 10° Double Arm Bracket </t>
  </si>
  <si>
    <t xml:space="preserve">Supply of 0.5 M 5° Single Arm Bracket </t>
  </si>
  <si>
    <t xml:space="preserve">4CX16 SQMM AL.Ar. Cable. </t>
  </si>
  <si>
    <t>Rmt</t>
  </si>
  <si>
    <t xml:space="preserve"> Supply &amp; Installation of following 1.1 KV, XLPE insulated Aluminium/Copper armoured UG cable in existing Cable Trench/HDPE Pipe/ Cable Tray/ Hume pipe etc.</t>
  </si>
  <si>
    <t>MS Earthing Rod 20 mm Dia and 1 m Long MS rod for poles including excavation and back filling of pits</t>
  </si>
  <si>
    <t>12 SWG GI Wire for Pole Earthing</t>
  </si>
  <si>
    <t>Single MCB in Poles</t>
  </si>
  <si>
    <t>HIGHMAST LIGHTS AT KHAWASA TOLL</t>
  </si>
  <si>
    <t>Supply of LED 250W Street Light Crompton Make.</t>
  </si>
  <si>
    <t xml:space="preserve">Supply &amp; installation of 3CX1.5 Sq. Cu. Flexible Wire for connecting light fittings from JBs. </t>
  </si>
  <si>
    <t xml:space="preserve">Highmast Motor Energy efficient 3 Phase </t>
  </si>
  <si>
    <t>LED Canopy Flood Light of 200 watt</t>
  </si>
  <si>
    <t>25*3 MM Hot Drip GI Strip for feeder panel and highmast Body earthing</t>
  </si>
  <si>
    <t>GI Pipe Earthing with 40 Mm Dia 1.5 M long GI pipe and Bentonite Powder for feeder panels and highmast</t>
  </si>
  <si>
    <t>Supply &amp; Installation of 5 Core 6 Sqmm Copper Cable for Highmast</t>
  </si>
  <si>
    <t>Conversion of Existing Sodium Vapour Lights in MP 03 Section</t>
  </si>
  <si>
    <t>Supply of LED 220W Street Light Crompton Make.</t>
  </si>
  <si>
    <t>Installation of Ligths &amp; Bracket including all items like Lugs, Earthing etc</t>
  </si>
  <si>
    <t>Outdoor type 415 v, Weather Proof Feeder Panel made of 14/16 SWG CRCA
sheet along with following components.
(TYPE-B):
1/C: 63A TPN MCCB along with single dial timer &amp; contactor.
O/G: 12 Nos of 32A,SP MCBs.</t>
  </si>
  <si>
    <t>2 at madai &amp; 2 at khawasa</t>
  </si>
  <si>
    <t>Note: Material &amp; Testing shall be done as per NHAI/MORTH specification</t>
  </si>
  <si>
    <t>* The Quantities mentioned in BoQ may vary up to ± 25% of original BoQ quantity of single BoQ item subject to maximum of ± 20% of original Contract price. The decision of the Employer shall be final and binding on the contractor</t>
  </si>
  <si>
    <t>Total</t>
  </si>
  <si>
    <t>GST @ 18%</t>
  </si>
  <si>
    <t>Grand Total</t>
  </si>
  <si>
    <t>Outdoor type 415 v, Weather Proof Feeder Panel made of 14/16 SWG CRCA
sheet along with following components.
(TYPE-A): 
1/C: 100A TPN MCCB along with single dial timer &amp; contactor.</t>
  </si>
  <si>
    <t>Tender No. NEPPL/FY25-26/RFP/LMKRP/Supply &amp; installation of Electrical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</si>
</sst>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(* #,##0_);_(* \(#,##0\);_(* &quot;-&quot;??_);_(@_)"/>
  </numFmts>
  <fonts count="22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sz val="10"/>
      <color rgb="FF000000"/>
      <name val="Times New Roman"/>
      <family val="1"/>
    </font>
    <font>
      <b/>
      <sz val="16"/>
      <color theme="1"/>
      <name val="Aptos Narrow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b/>
      <sz val="12"/>
      <color rgb="FF000000"/>
      <name val="Times New Roman"/>
      <family val="1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>
      <alignment vertical="center"/>
    </xf>
  </cellStyleXfs>
  <cellXfs count="90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9" fillId="0" borderId="0" xfId="3" applyFont="1"/>
    <xf numFmtId="166" fontId="3" fillId="0" borderId="0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" fontId="11" fillId="0" borderId="20" xfId="0" applyNumberFormat="1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1" fontId="11" fillId="3" borderId="30" xfId="0" applyNumberFormat="1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vertical="center" wrapText="1"/>
    </xf>
    <xf numFmtId="1" fontId="11" fillId="0" borderId="19" xfId="0" applyNumberFormat="1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1" fillId="6" borderId="3" xfId="0" applyFont="1" applyFill="1" applyBorder="1" applyAlignment="1">
      <alignment horizontal="center" vertical="center" wrapText="1"/>
    </xf>
    <xf numFmtId="166" fontId="14" fillId="6" borderId="3" xfId="1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21" fillId="6" borderId="16" xfId="0" applyFont="1" applyFill="1" applyBorder="1" applyAlignment="1">
      <alignment horizontal="center"/>
    </xf>
    <xf numFmtId="0" fontId="21" fillId="6" borderId="33" xfId="0" applyFont="1" applyFill="1" applyBorder="1" applyAlignment="1">
      <alignment horizontal="center"/>
    </xf>
    <xf numFmtId="0" fontId="8" fillId="0" borderId="0" xfId="3" applyFont="1" applyAlignment="1">
      <alignment horizontal="left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left" vertical="center" wrapText="1"/>
    </xf>
    <xf numFmtId="0" fontId="19" fillId="3" borderId="30" xfId="0" applyFont="1" applyFill="1" applyBorder="1" applyAlignment="1">
      <alignment horizontal="left" vertical="center" wrapText="1"/>
    </xf>
    <xf numFmtId="0" fontId="8" fillId="0" borderId="0" xfId="3" applyFont="1" applyAlignment="1">
      <alignment horizontal="left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</cellXfs>
  <cellStyles count="7">
    <cellStyle name="Comma" xfId="1" builtinId="3"/>
    <cellStyle name="Comma 2" xfId="5" xr:uid="{E15E96A7-1E88-47DB-BCF9-CD32F5C8604C}"/>
    <cellStyle name="Comma 3" xfId="4" xr:uid="{1EA04773-484A-40CE-B0F7-B60687AC2F68}"/>
    <cellStyle name="Normal" xfId="0" builtinId="0"/>
    <cellStyle name="Normal 2" xfId="2" xr:uid="{19894E16-0C43-6A46-BF4F-9FFB59A4F4EC}"/>
    <cellStyle name="Normal 2 2" xfId="6" xr:uid="{4B05173A-0D26-479F-99D8-21EEDE578460}"/>
    <cellStyle name="Normal 3" xfId="3" xr:uid="{163C741E-4FAA-447A-AD69-A4AC42F2F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A338-41DA-DD43-923C-7E42F9DDADEB}">
  <dimension ref="A1:I31"/>
  <sheetViews>
    <sheetView tabSelected="1" view="pageBreakPreview" zoomScale="80" zoomScaleNormal="82" zoomScaleSheetLayoutView="80" workbookViewId="0">
      <pane ySplit="3" topLeftCell="A4" activePane="bottomLeft" state="frozen"/>
      <selection pane="bottomLeft" activeCell="A4" sqref="A4"/>
    </sheetView>
  </sheetViews>
  <sheetFormatPr defaultColWidth="10.69921875" defaultRowHeight="16.100000000000001" x14ac:dyDescent="0.3"/>
  <cols>
    <col min="1" max="1" width="5.19921875" style="1" customWidth="1"/>
    <col min="2" max="2" width="6.69921875" style="1" customWidth="1"/>
    <col min="3" max="3" width="69" style="24" customWidth="1"/>
    <col min="4" max="4" width="8" style="1" customWidth="1"/>
    <col min="5" max="5" width="7" style="1" customWidth="1"/>
    <col min="6" max="6" width="11.69921875" style="1" bestFit="1" customWidth="1"/>
    <col min="7" max="7" width="11.69921875" style="1" customWidth="1"/>
    <col min="8" max="8" width="13.69921875" style="1" bestFit="1" customWidth="1"/>
    <col min="9" max="9" width="13.69921875" style="1" customWidth="1"/>
    <col min="10" max="16384" width="10.69921875" style="1"/>
  </cols>
  <sheetData>
    <row r="1" spans="1:9" ht="23.95" customHeight="1" thickBot="1" x14ac:dyDescent="0.35">
      <c r="A1" s="36"/>
      <c r="B1" s="77" t="s">
        <v>47</v>
      </c>
      <c r="C1" s="77"/>
      <c r="D1" s="77"/>
      <c r="E1" s="77"/>
      <c r="F1" s="77"/>
      <c r="G1" s="77"/>
      <c r="H1" s="77"/>
      <c r="I1" s="77"/>
    </row>
    <row r="2" spans="1:9" ht="23.95" customHeight="1" thickBot="1" x14ac:dyDescent="0.35">
      <c r="A2" s="36"/>
      <c r="B2" s="81" t="s">
        <v>36</v>
      </c>
      <c r="C2" s="82"/>
      <c r="D2" s="82"/>
      <c r="E2" s="82"/>
      <c r="F2" s="82"/>
      <c r="G2" s="82"/>
      <c r="H2" s="82"/>
      <c r="I2" s="83"/>
    </row>
    <row r="3" spans="1:9" s="2" customFormat="1" ht="16.75" thickBot="1" x14ac:dyDescent="0.35">
      <c r="A3" s="37"/>
      <c r="B3" s="38" t="s">
        <v>12</v>
      </c>
      <c r="C3" s="39" t="s">
        <v>13</v>
      </c>
      <c r="D3" s="39" t="s">
        <v>14</v>
      </c>
      <c r="E3" s="39" t="s">
        <v>15</v>
      </c>
      <c r="F3" s="39" t="s">
        <v>16</v>
      </c>
      <c r="G3" s="39" t="s">
        <v>17</v>
      </c>
      <c r="H3" s="39" t="s">
        <v>18</v>
      </c>
      <c r="I3" s="40" t="s">
        <v>19</v>
      </c>
    </row>
    <row r="4" spans="1:9" s="23" customFormat="1" ht="23.95" customHeight="1" x14ac:dyDescent="0.3">
      <c r="A4" s="36"/>
      <c r="B4" s="41">
        <v>1</v>
      </c>
      <c r="C4" s="42" t="s">
        <v>20</v>
      </c>
      <c r="D4" s="43" t="s">
        <v>15</v>
      </c>
      <c r="E4" s="43">
        <f>Measurement!G7</f>
        <v>97</v>
      </c>
      <c r="F4" s="43">
        <f>PRODUCT(E4:E4)</f>
        <v>97</v>
      </c>
      <c r="G4" s="44"/>
      <c r="H4" s="43">
        <f>F4*G4</f>
        <v>0</v>
      </c>
      <c r="I4" s="45"/>
    </row>
    <row r="5" spans="1:9" ht="23.95" customHeight="1" x14ac:dyDescent="0.3">
      <c r="A5" s="36"/>
      <c r="B5" s="46">
        <v>2</v>
      </c>
      <c r="C5" s="47" t="s">
        <v>21</v>
      </c>
      <c r="D5" s="48" t="s">
        <v>15</v>
      </c>
      <c r="E5" s="48">
        <f>Measurement!F7</f>
        <v>97</v>
      </c>
      <c r="F5" s="48">
        <f>E5</f>
        <v>97</v>
      </c>
      <c r="G5" s="49"/>
      <c r="H5" s="43">
        <f>F5*G5</f>
        <v>0</v>
      </c>
      <c r="I5" s="50"/>
    </row>
    <row r="6" spans="1:9" ht="23.95" customHeight="1" x14ac:dyDescent="0.3">
      <c r="A6" s="36"/>
      <c r="B6" s="46">
        <v>3</v>
      </c>
      <c r="C6" s="47" t="s">
        <v>37</v>
      </c>
      <c r="D6" s="48" t="s">
        <v>15</v>
      </c>
      <c r="E6" s="51">
        <f>Measurement!H7</f>
        <v>291</v>
      </c>
      <c r="F6" s="52">
        <f>E6</f>
        <v>291</v>
      </c>
      <c r="G6" s="49"/>
      <c r="H6" s="51">
        <f t="shared" ref="H6" si="0">F6*G6</f>
        <v>0</v>
      </c>
      <c r="I6" s="53"/>
    </row>
    <row r="7" spans="1:9" ht="61.75" customHeight="1" x14ac:dyDescent="0.3">
      <c r="A7" s="36"/>
      <c r="B7" s="46">
        <v>4</v>
      </c>
      <c r="C7" s="54" t="s">
        <v>24</v>
      </c>
      <c r="D7" s="48"/>
      <c r="E7" s="48"/>
      <c r="F7" s="51"/>
      <c r="G7" s="51"/>
      <c r="H7" s="51"/>
      <c r="I7" s="53"/>
    </row>
    <row r="8" spans="1:9" ht="45" customHeight="1" x14ac:dyDescent="0.3">
      <c r="A8" s="36"/>
      <c r="B8" s="46"/>
      <c r="C8" s="55" t="s">
        <v>22</v>
      </c>
      <c r="D8" s="48" t="s">
        <v>23</v>
      </c>
      <c r="E8" s="48">
        <v>1</v>
      </c>
      <c r="F8" s="52">
        <f>(33*(Measurement!F7+Measurement!G7))+450</f>
        <v>6852</v>
      </c>
      <c r="G8" s="49"/>
      <c r="H8" s="51">
        <f>F8*G8</f>
        <v>0</v>
      </c>
      <c r="I8" s="56"/>
    </row>
    <row r="9" spans="1:9" ht="36" customHeight="1" x14ac:dyDescent="0.3">
      <c r="A9" s="36"/>
      <c r="B9" s="46">
        <v>5</v>
      </c>
      <c r="C9" s="54" t="s">
        <v>30</v>
      </c>
      <c r="D9" s="48" t="s">
        <v>23</v>
      </c>
      <c r="E9" s="48">
        <v>1</v>
      </c>
      <c r="F9" s="52">
        <f>(Measurement!F7*10.5)+(Measurement!G7*12.5)</f>
        <v>2231</v>
      </c>
      <c r="G9" s="49"/>
      <c r="H9" s="51">
        <f>F9*G9</f>
        <v>0</v>
      </c>
      <c r="I9" s="56"/>
    </row>
    <row r="10" spans="1:9" ht="23.95" customHeight="1" x14ac:dyDescent="0.3">
      <c r="A10" s="36"/>
      <c r="B10" s="46">
        <v>6</v>
      </c>
      <c r="C10" s="47" t="s">
        <v>38</v>
      </c>
      <c r="D10" s="48" t="s">
        <v>15</v>
      </c>
      <c r="E10" s="48">
        <f>Measurement!F7+Measurement!G7</f>
        <v>194</v>
      </c>
      <c r="F10" s="51">
        <f>E10</f>
        <v>194</v>
      </c>
      <c r="G10" s="51"/>
      <c r="H10" s="51">
        <f>F10*G10</f>
        <v>0</v>
      </c>
      <c r="I10" s="56"/>
    </row>
    <row r="11" spans="1:9" ht="23.95" customHeight="1" x14ac:dyDescent="0.3">
      <c r="A11" s="36"/>
      <c r="B11" s="46">
        <v>7</v>
      </c>
      <c r="C11" s="57" t="s">
        <v>27</v>
      </c>
      <c r="D11" s="48" t="s">
        <v>15</v>
      </c>
      <c r="E11" s="48">
        <v>194</v>
      </c>
      <c r="F11" s="51">
        <f t="shared" ref="F11" si="1">E11</f>
        <v>194</v>
      </c>
      <c r="G11" s="48"/>
      <c r="H11" s="51">
        <f t="shared" ref="H11:H22" si="2">F11*G11</f>
        <v>0</v>
      </c>
      <c r="I11" s="56"/>
    </row>
    <row r="12" spans="1:9" ht="40.5" customHeight="1" x14ac:dyDescent="0.3">
      <c r="A12" s="36"/>
      <c r="B12" s="46">
        <v>8</v>
      </c>
      <c r="C12" s="58" t="s">
        <v>25</v>
      </c>
      <c r="D12" s="43" t="s">
        <v>15</v>
      </c>
      <c r="E12" s="43">
        <v>1</v>
      </c>
      <c r="F12" s="43">
        <v>194</v>
      </c>
      <c r="G12" s="48"/>
      <c r="H12" s="51">
        <f t="shared" si="2"/>
        <v>0</v>
      </c>
      <c r="I12" s="56"/>
    </row>
    <row r="13" spans="1:9" ht="23.95" customHeight="1" x14ac:dyDescent="0.3">
      <c r="A13" s="36"/>
      <c r="B13" s="46">
        <v>9</v>
      </c>
      <c r="C13" s="58" t="s">
        <v>26</v>
      </c>
      <c r="D13" s="43" t="s">
        <v>23</v>
      </c>
      <c r="E13" s="43">
        <v>1</v>
      </c>
      <c r="F13" s="43">
        <f>F12*2</f>
        <v>388</v>
      </c>
      <c r="G13" s="48"/>
      <c r="H13" s="51">
        <f t="shared" si="2"/>
        <v>0</v>
      </c>
      <c r="I13" s="56"/>
    </row>
    <row r="14" spans="1:9" ht="40.5" customHeight="1" x14ac:dyDescent="0.3">
      <c r="A14" s="36"/>
      <c r="B14" s="46">
        <v>10</v>
      </c>
      <c r="C14" s="58" t="s">
        <v>34</v>
      </c>
      <c r="D14" s="59" t="s">
        <v>15</v>
      </c>
      <c r="E14" s="59">
        <v>11</v>
      </c>
      <c r="F14" s="59">
        <f>E14*1</f>
        <v>11</v>
      </c>
      <c r="G14" s="60"/>
      <c r="H14" s="61">
        <f>F14*G14</f>
        <v>0</v>
      </c>
      <c r="I14" s="62"/>
    </row>
    <row r="15" spans="1:9" ht="23.95" customHeight="1" x14ac:dyDescent="0.3">
      <c r="A15" s="36"/>
      <c r="B15" s="46">
        <v>11</v>
      </c>
      <c r="C15" s="58" t="s">
        <v>33</v>
      </c>
      <c r="D15" s="48" t="s">
        <v>23</v>
      </c>
      <c r="E15" s="48">
        <v>11</v>
      </c>
      <c r="F15" s="48">
        <f>E15*5</f>
        <v>55</v>
      </c>
      <c r="G15" s="48"/>
      <c r="H15" s="51">
        <f t="shared" si="2"/>
        <v>0</v>
      </c>
      <c r="I15" s="56"/>
    </row>
    <row r="16" spans="1:9" ht="23.95" customHeight="1" x14ac:dyDescent="0.3">
      <c r="A16" s="36"/>
      <c r="B16" s="46">
        <v>12</v>
      </c>
      <c r="C16" s="58" t="s">
        <v>32</v>
      </c>
      <c r="D16" s="60" t="s">
        <v>15</v>
      </c>
      <c r="E16" s="60">
        <v>18</v>
      </c>
      <c r="F16" s="60">
        <f>E16*2</f>
        <v>36</v>
      </c>
      <c r="G16" s="60"/>
      <c r="H16" s="61">
        <f>F16*G16</f>
        <v>0</v>
      </c>
      <c r="I16" s="62"/>
    </row>
    <row r="17" spans="1:9" ht="75.05" customHeight="1" thickBot="1" x14ac:dyDescent="0.35">
      <c r="A17" s="36"/>
      <c r="B17" s="63">
        <v>13</v>
      </c>
      <c r="C17" s="64" t="s">
        <v>46</v>
      </c>
      <c r="D17" s="65" t="s">
        <v>15</v>
      </c>
      <c r="E17" s="65">
        <v>4</v>
      </c>
      <c r="F17" s="65">
        <v>4</v>
      </c>
      <c r="G17" s="65"/>
      <c r="H17" s="66">
        <f>F17*G17</f>
        <v>0</v>
      </c>
      <c r="I17" s="67"/>
    </row>
    <row r="18" spans="1:9" ht="19.149999999999999" customHeight="1" thickBot="1" x14ac:dyDescent="0.35">
      <c r="A18" s="36"/>
      <c r="B18" s="84" t="s">
        <v>28</v>
      </c>
      <c r="C18" s="85"/>
      <c r="D18" s="85"/>
      <c r="E18" s="85"/>
      <c r="F18" s="85"/>
      <c r="G18" s="85"/>
      <c r="H18" s="68"/>
      <c r="I18" s="69"/>
    </row>
    <row r="19" spans="1:9" ht="23.95" customHeight="1" x14ac:dyDescent="0.3">
      <c r="A19" s="36"/>
      <c r="B19" s="41">
        <v>1</v>
      </c>
      <c r="C19" s="42" t="s">
        <v>29</v>
      </c>
      <c r="D19" s="43" t="s">
        <v>15</v>
      </c>
      <c r="E19" s="43">
        <v>4</v>
      </c>
      <c r="F19" s="43">
        <f>E19*12</f>
        <v>48</v>
      </c>
      <c r="G19" s="43"/>
      <c r="H19" s="70">
        <f t="shared" si="2"/>
        <v>0</v>
      </c>
      <c r="I19" s="71"/>
    </row>
    <row r="20" spans="1:9" ht="23.95" customHeight="1" x14ac:dyDescent="0.3">
      <c r="A20" s="36"/>
      <c r="B20" s="41">
        <v>2</v>
      </c>
      <c r="C20" s="58" t="s">
        <v>35</v>
      </c>
      <c r="D20" s="43" t="s">
        <v>23</v>
      </c>
      <c r="E20" s="43">
        <v>4</v>
      </c>
      <c r="F20" s="43">
        <f>E20*35</f>
        <v>140</v>
      </c>
      <c r="G20" s="48"/>
      <c r="H20" s="51">
        <f t="shared" si="2"/>
        <v>0</v>
      </c>
      <c r="I20" s="56"/>
    </row>
    <row r="21" spans="1:9" ht="23.95" customHeight="1" x14ac:dyDescent="0.3">
      <c r="A21" s="36"/>
      <c r="B21" s="41">
        <v>3</v>
      </c>
      <c r="C21" s="58" t="s">
        <v>31</v>
      </c>
      <c r="D21" s="43" t="s">
        <v>15</v>
      </c>
      <c r="E21" s="43">
        <v>4</v>
      </c>
      <c r="F21" s="43">
        <v>4</v>
      </c>
      <c r="G21" s="48"/>
      <c r="H21" s="51">
        <f t="shared" si="2"/>
        <v>0</v>
      </c>
      <c r="I21" s="56"/>
    </row>
    <row r="22" spans="1:9" ht="91" customHeight="1" thickBot="1" x14ac:dyDescent="0.35">
      <c r="A22" s="36"/>
      <c r="B22" s="72">
        <v>4</v>
      </c>
      <c r="C22" s="73" t="s">
        <v>39</v>
      </c>
      <c r="D22" s="59" t="s">
        <v>15</v>
      </c>
      <c r="E22" s="59">
        <v>4</v>
      </c>
      <c r="F22" s="59">
        <v>4</v>
      </c>
      <c r="G22" s="60"/>
      <c r="H22" s="61">
        <f t="shared" si="2"/>
        <v>0</v>
      </c>
      <c r="I22" s="62" t="s">
        <v>40</v>
      </c>
    </row>
    <row r="23" spans="1:9" ht="16.75" thickBot="1" x14ac:dyDescent="0.3">
      <c r="A23" s="36"/>
      <c r="B23" s="78" t="s">
        <v>43</v>
      </c>
      <c r="C23" s="79"/>
      <c r="D23" s="74"/>
      <c r="E23" s="74"/>
      <c r="F23" s="74"/>
      <c r="G23" s="74"/>
      <c r="H23" s="75">
        <f>SUM(H4:H22)</f>
        <v>0</v>
      </c>
      <c r="I23" s="76"/>
    </row>
    <row r="24" spans="1:9" ht="16.75" thickBot="1" x14ac:dyDescent="0.3">
      <c r="A24" s="36"/>
      <c r="B24" s="78" t="s">
        <v>44</v>
      </c>
      <c r="C24" s="79"/>
      <c r="D24" s="74"/>
      <c r="E24" s="74"/>
      <c r="F24" s="74"/>
      <c r="G24" s="74"/>
      <c r="H24" s="75"/>
      <c r="I24" s="76"/>
    </row>
    <row r="25" spans="1:9" ht="16.75" thickBot="1" x14ac:dyDescent="0.3">
      <c r="A25" s="36"/>
      <c r="B25" s="78" t="s">
        <v>45</v>
      </c>
      <c r="C25" s="79"/>
      <c r="D25" s="74"/>
      <c r="E25" s="74"/>
      <c r="F25" s="74"/>
      <c r="G25" s="74"/>
      <c r="H25" s="75"/>
      <c r="I25" s="76"/>
    </row>
    <row r="26" spans="1:9" x14ac:dyDescent="0.3">
      <c r="C26" s="35"/>
      <c r="H26" s="34"/>
    </row>
    <row r="27" spans="1:9" ht="23.95" customHeight="1" x14ac:dyDescent="0.3">
      <c r="A27" s="86" t="s">
        <v>41</v>
      </c>
      <c r="B27" s="86"/>
      <c r="C27" s="86"/>
      <c r="D27" s="86"/>
      <c r="E27" s="86"/>
      <c r="F27" s="86"/>
    </row>
    <row r="28" spans="1:9" ht="21.25" x14ac:dyDescent="0.7">
      <c r="A28" s="32"/>
      <c r="B28" s="31"/>
      <c r="C28" s="31"/>
      <c r="D28" s="31"/>
      <c r="E28" s="31"/>
      <c r="F28" s="33"/>
    </row>
    <row r="29" spans="1:9" ht="16.100000000000001" customHeight="1" x14ac:dyDescent="0.3">
      <c r="A29" s="80" t="s">
        <v>42</v>
      </c>
      <c r="B29" s="80"/>
      <c r="C29" s="80"/>
      <c r="D29" s="80"/>
      <c r="E29" s="80"/>
      <c r="F29" s="80"/>
      <c r="G29" s="80"/>
      <c r="H29" s="80"/>
    </row>
    <row r="30" spans="1:9" ht="16.100000000000001" customHeight="1" x14ac:dyDescent="0.3">
      <c r="A30" s="80"/>
      <c r="B30" s="80"/>
      <c r="C30" s="80"/>
      <c r="D30" s="80"/>
      <c r="E30" s="80"/>
      <c r="F30" s="80"/>
      <c r="G30" s="80"/>
      <c r="H30" s="80"/>
    </row>
    <row r="31" spans="1:9" ht="16.100000000000001" customHeight="1" x14ac:dyDescent="0.3">
      <c r="A31" s="80"/>
      <c r="B31" s="80"/>
      <c r="C31" s="80"/>
      <c r="D31" s="80"/>
      <c r="E31" s="80"/>
      <c r="F31" s="80"/>
      <c r="G31" s="80"/>
      <c r="H31" s="80"/>
    </row>
  </sheetData>
  <mergeCells count="8">
    <mergeCell ref="B1:I1"/>
    <mergeCell ref="B23:C23"/>
    <mergeCell ref="B24:C24"/>
    <mergeCell ref="B25:C25"/>
    <mergeCell ref="A29:H31"/>
    <mergeCell ref="B2:I2"/>
    <mergeCell ref="B18:G18"/>
    <mergeCell ref="A27:F27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84" fitToHeight="2" orientation="landscape" r:id="rId1"/>
  <headerFooter>
    <oddHeader>&amp;F</oddHeader>
    <oddFooter>Page &amp;P of &amp;N</oddFooter>
  </headerFooter>
  <rowBreaks count="1" manualBreakCount="1">
    <brk id="1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A0FB-2F92-7444-8858-001056722FFC}">
  <dimension ref="A1:I7"/>
  <sheetViews>
    <sheetView view="pageBreakPreview" zoomScaleNormal="100" workbookViewId="0">
      <selection sqref="A1:H1"/>
    </sheetView>
  </sheetViews>
  <sheetFormatPr defaultColWidth="10.69921875" defaultRowHeight="16.100000000000001" x14ac:dyDescent="0.3"/>
  <cols>
    <col min="1" max="1" width="6.5" style="12" customWidth="1"/>
    <col min="2" max="16384" width="10.69921875" style="12"/>
  </cols>
  <sheetData>
    <row r="1" spans="1:9" ht="21.9" thickBot="1" x14ac:dyDescent="0.35">
      <c r="A1" s="87" t="s">
        <v>36</v>
      </c>
      <c r="B1" s="88"/>
      <c r="C1" s="88"/>
      <c r="D1" s="88"/>
      <c r="E1" s="88"/>
      <c r="F1" s="88"/>
      <c r="G1" s="88"/>
      <c r="H1" s="89"/>
    </row>
    <row r="2" spans="1:9" s="2" customFormat="1" ht="32.799999999999997" thickBot="1" x14ac:dyDescent="0.35">
      <c r="A2" s="3" t="s">
        <v>0</v>
      </c>
      <c r="B2" s="4" t="s">
        <v>1</v>
      </c>
      <c r="C2" s="4" t="s">
        <v>2</v>
      </c>
      <c r="D2" s="4" t="s">
        <v>3</v>
      </c>
      <c r="E2" s="4" t="s">
        <v>11</v>
      </c>
      <c r="F2" s="4" t="s">
        <v>5</v>
      </c>
      <c r="G2" s="4" t="s">
        <v>6</v>
      </c>
      <c r="H2" s="5" t="s">
        <v>4</v>
      </c>
    </row>
    <row r="3" spans="1:9" ht="16.75" thickBot="1" x14ac:dyDescent="0.35">
      <c r="A3" s="7">
        <v>1</v>
      </c>
      <c r="B3" s="8">
        <v>629.25</v>
      </c>
      <c r="C3" s="8">
        <v>629.6</v>
      </c>
      <c r="D3" s="20" t="s">
        <v>7</v>
      </c>
      <c r="E3" s="9">
        <v>30</v>
      </c>
      <c r="F3" s="9"/>
      <c r="G3" s="10">
        <v>10</v>
      </c>
      <c r="H3" s="6">
        <f>F3+(2*G3)</f>
        <v>20</v>
      </c>
      <c r="I3" s="11"/>
    </row>
    <row r="4" spans="1:9" ht="16.75" thickBot="1" x14ac:dyDescent="0.35">
      <c r="A4" s="13">
        <v>2</v>
      </c>
      <c r="B4" s="14">
        <v>637.15</v>
      </c>
      <c r="C4" s="14">
        <v>638.5</v>
      </c>
      <c r="D4" s="21" t="s">
        <v>8</v>
      </c>
      <c r="E4" s="15">
        <v>30</v>
      </c>
      <c r="F4" s="15">
        <v>67</v>
      </c>
      <c r="G4" s="16">
        <v>35</v>
      </c>
      <c r="H4" s="6">
        <f t="shared" ref="H4:H6" si="0">F4+(2*G4)</f>
        <v>137</v>
      </c>
    </row>
    <row r="5" spans="1:9" ht="16.75" thickBot="1" x14ac:dyDescent="0.35">
      <c r="A5" s="13">
        <v>3</v>
      </c>
      <c r="B5" s="14">
        <v>649</v>
      </c>
      <c r="C5" s="14">
        <v>640.5</v>
      </c>
      <c r="D5" s="21" t="s">
        <v>9</v>
      </c>
      <c r="E5" s="15">
        <v>30</v>
      </c>
      <c r="F5" s="15"/>
      <c r="G5" s="16">
        <v>17</v>
      </c>
      <c r="H5" s="6">
        <f t="shared" si="0"/>
        <v>34</v>
      </c>
    </row>
    <row r="6" spans="1:9" ht="16.75" thickBot="1" x14ac:dyDescent="0.35">
      <c r="A6" s="17">
        <v>4</v>
      </c>
      <c r="B6" s="18">
        <v>650.20000000000005</v>
      </c>
      <c r="C6" s="18">
        <v>651.6</v>
      </c>
      <c r="D6" s="22" t="s">
        <v>10</v>
      </c>
      <c r="E6" s="19">
        <v>30</v>
      </c>
      <c r="F6" s="25">
        <v>30</v>
      </c>
      <c r="G6" s="26">
        <v>35</v>
      </c>
      <c r="H6" s="27">
        <f t="shared" si="0"/>
        <v>100</v>
      </c>
    </row>
    <row r="7" spans="1:9" ht="16.75" thickBot="1" x14ac:dyDescent="0.35">
      <c r="F7" s="28">
        <f>SUM(F3:F6)</f>
        <v>97</v>
      </c>
      <c r="G7" s="29">
        <f>SUM(G3:G6)</f>
        <v>97</v>
      </c>
      <c r="H7" s="30">
        <f>SUM(H3:H6)</f>
        <v>291</v>
      </c>
    </row>
  </sheetData>
  <mergeCells count="1">
    <mergeCell ref="A1:H1"/>
  </mergeCells>
  <printOptions horizontalCentered="1"/>
  <pageMargins left="0.55118110236220474" right="0.55118110236220474" top="0.94488188976377963" bottom="0.55118110236220474" header="0.31496062992125984" footer="0.31496062992125984"/>
  <pageSetup orientation="portrait" r:id="rId1"/>
  <headerFooter>
    <oddHeader>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BOQ</vt:lpstr>
      <vt:lpstr>Measurement</vt:lpstr>
      <vt:lpstr>BOQ!Print_Area</vt:lpstr>
      <vt:lpstr>BOQ!Print_Titles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Borkhedi Jam Artefact</dc:creator>
  <cp:lastModifiedBy>Sanjeev Kumar Sharma</cp:lastModifiedBy>
  <cp:lastPrinted>2026-04-10T13:33:02Z</cp:lastPrinted>
  <dcterms:created xsi:type="dcterms:W3CDTF">2025-11-10T11:37:04Z</dcterms:created>
  <dcterms:modified xsi:type="dcterms:W3CDTF">2026-04-10T13:33:19Z</dcterms:modified>
</cp:coreProperties>
</file>